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45" windowHeight="4920" activeTab="1"/>
  </bookViews>
  <sheets>
    <sheet name="Marktfrüchte" sheetId="1" r:id="rId1"/>
    <sheet name="Futterpflanzen" sheetId="2" r:id="rId2"/>
    <sheet name="Tab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<sst xmlns="http://schemas.openxmlformats.org/spreadsheetml/2006/main" count="154" uniqueCount="93">
  <si>
    <t>Regierungspräsidium Kassel, Steinweg 6, 34117 Kassel</t>
  </si>
  <si>
    <t>Richtwerte zur Ermittlung von Aufwuchsschäden an ldw. Kulturen, incl. Stroh und Blattanfall</t>
  </si>
  <si>
    <t>Tabelle 1: Marktfrüchte</t>
  </si>
  <si>
    <t>Preise EUR/dt</t>
  </si>
  <si>
    <t>Produkt</t>
  </si>
  <si>
    <t xml:space="preserve">  Korn/Stroh</t>
  </si>
  <si>
    <t xml:space="preserve">   incl. MwSt.</t>
  </si>
  <si>
    <t xml:space="preserve">           I</t>
  </si>
  <si>
    <t xml:space="preserve">          II</t>
  </si>
  <si>
    <t xml:space="preserve">          III</t>
  </si>
  <si>
    <t xml:space="preserve">          IV</t>
  </si>
  <si>
    <t xml:space="preserve">          V</t>
  </si>
  <si>
    <t xml:space="preserve">         VI</t>
  </si>
  <si>
    <t xml:space="preserve">         VII</t>
  </si>
  <si>
    <t xml:space="preserve"> Knolle/Blatt</t>
  </si>
  <si>
    <t>Frucht</t>
  </si>
  <si>
    <t>Stroh /</t>
  </si>
  <si>
    <t>Cent/</t>
  </si>
  <si>
    <t xml:space="preserve">  Verhältnis</t>
  </si>
  <si>
    <t>(1), (2)</t>
  </si>
  <si>
    <t>Blatt</t>
  </si>
  <si>
    <t>dt/ha</t>
  </si>
  <si>
    <t>Brotweizen</t>
  </si>
  <si>
    <t>Futterweizen</t>
  </si>
  <si>
    <t>Futtergerste</t>
  </si>
  <si>
    <t>Brotroggen</t>
  </si>
  <si>
    <t>Braugerste</t>
  </si>
  <si>
    <t>Körnermais (4)</t>
  </si>
  <si>
    <t>Raps food</t>
  </si>
  <si>
    <t>Zuckerrüben (3)</t>
  </si>
  <si>
    <t>Kartoffeln</t>
  </si>
  <si>
    <r>
      <t xml:space="preserve">(2) Zuschläge für Qualitätsweizen, Saatgutvermehrung bzw. Kontraktware sind </t>
    </r>
    <r>
      <rPr>
        <sz val="10"/>
        <rFont val="Arial"/>
        <family val="2"/>
      </rPr>
      <t>auf Nachweis möglich.</t>
    </r>
  </si>
  <si>
    <t xml:space="preserve">sowie Kostenkalkulationen für die Instandsetzung der zerstörten Grasnarbe bei Schwarzwildschäden können unter Tel.: 0561 / 1064210 erfragt werden. </t>
  </si>
  <si>
    <t xml:space="preserve">    Redaktion: Dr. G. Lißmann, RP - Kassel</t>
  </si>
  <si>
    <t>Richtwerte zur Ermittlung von Aufwuchsschäden an landwirtschaftlichen Kulturen</t>
  </si>
  <si>
    <t>Tabelle 2: Futterpflanzen, Grünland und Gründüngung</t>
  </si>
  <si>
    <t>Preise in EUR/dt</t>
  </si>
  <si>
    <t xml:space="preserve"> Wurzel / Blatt</t>
  </si>
  <si>
    <t xml:space="preserve">    Verhältnis</t>
  </si>
  <si>
    <t>Haupt-</t>
  </si>
  <si>
    <t xml:space="preserve">   Bemerkung</t>
  </si>
  <si>
    <t>frucht</t>
  </si>
  <si>
    <t>Massenrüben</t>
  </si>
  <si>
    <t>Luzerne/Rotklee/Kleegras (1)</t>
  </si>
  <si>
    <t>Heu</t>
  </si>
  <si>
    <t>MJNEL/kg TM</t>
  </si>
  <si>
    <t>MJ NEL/ha</t>
  </si>
  <si>
    <t>10.000-30.000 MJNEL</t>
  </si>
  <si>
    <t>25.000-50.000 MJNEL</t>
  </si>
  <si>
    <t>40.000-65.000 MJNEL</t>
  </si>
  <si>
    <t>Gründüngung</t>
  </si>
  <si>
    <r>
      <t xml:space="preserve">Zielgruppen </t>
    </r>
    <r>
      <rPr>
        <sz val="10"/>
        <rFont val="Arial"/>
        <family val="2"/>
      </rPr>
      <t>für die Vorträge bzw. Schulungen sind: Jäger, Landwirte, Wildschadenschätzer und die Verfahrensführer bei den Gemeinden.</t>
    </r>
  </si>
  <si>
    <t>(3) Rübenpreis incl. Schnitzelvergütung</t>
  </si>
  <si>
    <t>(4) Eingesparte Trocknungskosten sind im Richtwert berücksichtigt.</t>
  </si>
  <si>
    <r>
      <t>Richtwerttabellen im Internet:</t>
    </r>
    <r>
      <rPr>
        <sz val="10"/>
        <rFont val="Arial"/>
        <family val="0"/>
      </rPr>
      <t xml:space="preserve"> Die Tabellen 1 und 2 sind aktuell über die Internetadresse: </t>
    </r>
    <r>
      <rPr>
        <b/>
        <sz val="10"/>
        <rFont val="Arial"/>
        <family val="2"/>
      </rPr>
      <t xml:space="preserve">www.rp-kassel.de (Pfad: Umwelt &amp;Verbraucher </t>
    </r>
    <r>
      <rPr>
        <sz val="10"/>
        <rFont val="Arial"/>
        <family val="0"/>
      </rPr>
      <t xml:space="preserve"> </t>
    </r>
  </si>
  <si>
    <t>60 % : 40 %</t>
  </si>
  <si>
    <t>50 % : 30 % : 20 %</t>
  </si>
  <si>
    <t>4 Nutzungen</t>
  </si>
  <si>
    <t>35 % : 30 % : 20 % : 15 %</t>
  </si>
  <si>
    <t>5 Nutzungen</t>
  </si>
  <si>
    <t>30 % : 25 % : 20 % : 15 % : 10 %</t>
  </si>
  <si>
    <r>
      <t>(dt</t>
    </r>
    <r>
      <rPr>
        <sz val="10"/>
        <rFont val="Arial"/>
        <family val="0"/>
      </rPr>
      <t xml:space="preserve"> = Dezitonne = 100 kg)</t>
    </r>
  </si>
  <si>
    <t>abgerechnet werden, z. B. je Arbeitsstunde 15 bis 25 EUR und Schlepper 60 bis 140 PS: 20 EUR bis 35 EUR/Std.</t>
  </si>
  <si>
    <t>Intens.- Silagenutzung</t>
  </si>
  <si>
    <t xml:space="preserve">(1) Schadenersatzaufteilung bei Dauergrünland mit mehreren Nutzungen (Schnitte, Beweidungen oder Kombinationen davon): </t>
  </si>
  <si>
    <t>Wiese (1)</t>
  </si>
  <si>
    <t>(2) Die Richtwerte von Silomais gelten auch für Energiemais als Energielieferant für Biogasanlagen.</t>
  </si>
  <si>
    <t>(3) Silierverluste sind eingerechnet: Silomais 10 %, Gras- und GPS-Silagen 15 %.</t>
  </si>
  <si>
    <t>(4) Sonstige einjährige Futterpflanzen und Futterzwischenfrüchte</t>
  </si>
  <si>
    <t>Silomais, TS 28% ( 2, 3)</t>
  </si>
  <si>
    <t>Silomais, TS 34% (2, 3)</t>
  </si>
  <si>
    <t>Sonst. GPS-Silagen (3, 4)</t>
  </si>
  <si>
    <t>Nutzungsformen und Nettoerträge auf Grünland (1):</t>
  </si>
  <si>
    <t xml:space="preserve">     2 Nutzungen</t>
  </si>
  <si>
    <t xml:space="preserve">     3 Nutzungen</t>
  </si>
  <si>
    <r>
      <t xml:space="preserve">Die </t>
    </r>
    <r>
      <rPr>
        <b/>
        <sz val="10"/>
        <rFont val="Arial"/>
        <family val="0"/>
      </rPr>
      <t>Wiederherrichtung zerstörter Grasnarben</t>
    </r>
    <r>
      <rPr>
        <sz val="10"/>
        <rFont val="Arial"/>
        <family val="0"/>
      </rPr>
      <t xml:space="preserve"> kostet bei rationellem Maschineneinsatz je nach Verfahren 3 - 10 Cent/m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 Es kann auch nach Stunden</t>
    </r>
  </si>
  <si>
    <r>
      <t>Vorträge zur Wildschadensregulierung:</t>
    </r>
    <r>
      <rPr>
        <sz val="10"/>
        <rFont val="Arial"/>
        <family val="0"/>
      </rPr>
      <t xml:space="preserve"> Rechtlicher Verfahrensablauf, Ertragsschätzung, Bewertung von Aufwuchsschäden bei Marktfrüchten und Grünland</t>
    </r>
  </si>
  <si>
    <t>10 MJNEL</t>
  </si>
  <si>
    <t>Hafer</t>
  </si>
  <si>
    <t>Triticale</t>
  </si>
  <si>
    <t>Erbsen/Bohnen</t>
  </si>
  <si>
    <r>
      <t>m</t>
    </r>
    <r>
      <rPr>
        <b/>
        <vertAlign val="superscript"/>
        <sz val="11"/>
        <rFont val="Arial"/>
        <family val="2"/>
      </rPr>
      <t>2</t>
    </r>
  </si>
  <si>
    <t>Hutung,Stand-u.Umtriebweide</t>
  </si>
  <si>
    <r>
      <t xml:space="preserve">     mittel  2 Cent/m</t>
    </r>
    <r>
      <rPr>
        <b/>
        <vertAlign val="superscript"/>
        <sz val="11"/>
        <rFont val="Arial"/>
        <family val="2"/>
      </rPr>
      <t>2</t>
    </r>
  </si>
  <si>
    <r>
      <t xml:space="preserve">      gut  2,5 Cent/m</t>
    </r>
    <r>
      <rPr>
        <b/>
        <vertAlign val="superscript"/>
        <sz val="11"/>
        <rFont val="Arial"/>
        <family val="2"/>
      </rPr>
      <t>2</t>
    </r>
  </si>
  <si>
    <r>
      <t>sehr gut  3 Cent/m</t>
    </r>
    <r>
      <rPr>
        <b/>
        <vertAlign val="superscript"/>
        <sz val="11"/>
        <rFont val="Arial"/>
        <family val="2"/>
      </rPr>
      <t>2</t>
    </r>
  </si>
  <si>
    <r>
      <t xml:space="preserve">   Ertragsstufen I bis VI und entsprechende Schadensersatzrichtwerte in Cent/m</t>
    </r>
    <r>
      <rPr>
        <b/>
        <vertAlign val="superscript"/>
        <sz val="11"/>
        <rFont val="Arial"/>
        <family val="2"/>
      </rPr>
      <t>2</t>
    </r>
  </si>
  <si>
    <r>
      <t>Ertragsstufen I bis VII und entsprechende Richtwerte für den Schadenersatz in Cent/m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</t>
    </r>
  </si>
  <si>
    <t>Stand: September 2016</t>
  </si>
  <si>
    <t>Wirtschaftsjahr 2016/2017</t>
  </si>
  <si>
    <r>
      <t xml:space="preserve">(1) Die Preise stellen </t>
    </r>
    <r>
      <rPr>
        <b/>
        <sz val="10"/>
        <rFont val="Arial"/>
        <family val="0"/>
      </rPr>
      <t>durchschnittliche Verkaufspreise</t>
    </r>
    <r>
      <rPr>
        <sz val="10"/>
        <rFont val="Arial"/>
        <family val="0"/>
      </rPr>
      <t xml:space="preserve"> frei erster Erfassungsstufe </t>
    </r>
    <r>
      <rPr>
        <b/>
        <u val="single"/>
        <sz val="10"/>
        <rFont val="Arial"/>
        <family val="0"/>
      </rPr>
      <t>incl. 10,7 % MwSt.</t>
    </r>
    <r>
      <rPr>
        <sz val="10"/>
        <rFont val="Arial"/>
        <family val="0"/>
      </rPr>
      <t xml:space="preserve"> für den Zeitraum der Ernte 2016 dar.</t>
    </r>
  </si>
  <si>
    <r>
      <t xml:space="preserve">/Landwirtschaft/Sachverständigenwesen/Downloads) oder </t>
    </r>
    <r>
      <rPr>
        <b/>
        <sz val="10"/>
        <color indexed="12"/>
        <rFont val="Arial"/>
        <family val="2"/>
      </rPr>
      <t xml:space="preserve"> www.lissmann.eu</t>
    </r>
    <r>
      <rPr>
        <b/>
        <sz val="10"/>
        <rFont val="Arial"/>
        <family val="2"/>
      </rPr>
      <t xml:space="preserve">  erhältlich.</t>
    </r>
  </si>
  <si>
    <t>Mähweide/Portionsweide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</si>
</sst>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mmm\ yyyy"/>
    <numFmt numFmtId="169" formatCode="0.0"/>
    <numFmt numFmtId="170" formatCode="mmm"/>
    <numFmt numFmtId="171" formatCode="#,##0.00\ _D_M"/>
    <numFmt numFmtId="172" formatCode="#,##0.00\ &quot;DM&quot;;\-#,##0.00\ &quot;DM&quot;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vertical="center"/>
    </xf>
    <xf numFmtId="2" fontId="11" fillId="0" borderId="20" xfId="0" applyNumberFormat="1" applyFont="1" applyBorder="1" applyAlignment="1">
      <alignment vertical="center"/>
    </xf>
    <xf numFmtId="2" fontId="11" fillId="0" borderId="0" xfId="0" applyNumberFormat="1" applyFont="1" applyAlignment="1">
      <alignment/>
    </xf>
    <xf numFmtId="0" fontId="11" fillId="0" borderId="16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172" fontId="11" fillId="0" borderId="19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1" xfId="0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11" fillId="0" borderId="19" xfId="0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9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169" fontId="11" fillId="0" borderId="14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9">
      <selection activeCell="Y10" sqref="Y10"/>
    </sheetView>
  </sheetViews>
  <sheetFormatPr defaultColWidth="11.421875" defaultRowHeight="12.75"/>
  <cols>
    <col min="1" max="1" width="16.421875" style="0" customWidth="1"/>
    <col min="2" max="3" width="6.7109375" style="0" customWidth="1"/>
    <col min="4" max="4" width="7.57421875" style="0" customWidth="1"/>
    <col min="5" max="5" width="7.8515625" style="0" customWidth="1"/>
    <col min="6" max="6" width="5.7109375" style="0" customWidth="1"/>
    <col min="7" max="7" width="6.7109375" style="0" customWidth="1"/>
    <col min="8" max="8" width="5.8515625" style="0" customWidth="1"/>
    <col min="9" max="9" width="7.00390625" style="0" customWidth="1"/>
    <col min="10" max="10" width="6.00390625" style="0" customWidth="1"/>
    <col min="11" max="11" width="6.7109375" style="0" customWidth="1"/>
    <col min="12" max="12" width="5.7109375" style="0" customWidth="1"/>
    <col min="13" max="13" width="7.00390625" style="0" customWidth="1"/>
    <col min="14" max="14" width="6.00390625" style="0" customWidth="1"/>
    <col min="15" max="15" width="7.28125" style="0" customWidth="1"/>
    <col min="16" max="16" width="5.28125" style="0" customWidth="1"/>
    <col min="17" max="17" width="7.28125" style="0" customWidth="1"/>
    <col min="18" max="18" width="5.8515625" style="0" customWidth="1"/>
    <col min="19" max="19" width="7.7109375" style="0" customWidth="1"/>
    <col min="20" max="21" width="6.7109375" style="0" customWidth="1"/>
  </cols>
  <sheetData>
    <row r="1" spans="1:20" s="1" customFormat="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3"/>
      <c r="L1" s="4"/>
      <c r="M1" s="5"/>
      <c r="N1" s="3"/>
      <c r="O1" s="3"/>
      <c r="P1" s="3"/>
      <c r="Q1" s="4"/>
      <c r="R1" s="4"/>
      <c r="S1" s="4"/>
      <c r="T1" s="4"/>
    </row>
    <row r="2" spans="1:20" s="6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19" s="6" customFormat="1" ht="20.25">
      <c r="A3" s="7" t="s">
        <v>2</v>
      </c>
      <c r="B3" s="7"/>
      <c r="C3" s="7"/>
      <c r="D3" s="7"/>
      <c r="G3" s="3"/>
      <c r="K3" s="25" t="s">
        <v>88</v>
      </c>
      <c r="N3" s="9" t="s">
        <v>89</v>
      </c>
      <c r="O3" s="9"/>
      <c r="P3" s="9"/>
      <c r="Q3" s="9"/>
      <c r="R3" s="9"/>
      <c r="S3" s="9"/>
    </row>
    <row r="4" spans="1:19" s="42" customFormat="1" ht="17.25">
      <c r="A4" s="71"/>
      <c r="B4" s="71"/>
      <c r="C4" s="72"/>
      <c r="D4" s="71" t="s">
        <v>3</v>
      </c>
      <c r="E4" s="72"/>
      <c r="F4" s="73" t="s">
        <v>87</v>
      </c>
      <c r="G4" s="74"/>
      <c r="H4" s="74"/>
      <c r="I4" s="75"/>
      <c r="J4" s="74"/>
      <c r="K4" s="74"/>
      <c r="L4" s="74"/>
      <c r="M4" s="74"/>
      <c r="N4" s="74"/>
      <c r="O4" s="74"/>
      <c r="P4" s="74"/>
      <c r="Q4" s="74"/>
      <c r="R4" s="74"/>
      <c r="S4" s="76"/>
    </row>
    <row r="5" spans="1:19" s="42" customFormat="1" ht="15">
      <c r="A5" s="77" t="s">
        <v>4</v>
      </c>
      <c r="B5" s="78" t="s">
        <v>5</v>
      </c>
      <c r="C5" s="79"/>
      <c r="D5" s="78" t="s">
        <v>6</v>
      </c>
      <c r="E5" s="79"/>
      <c r="F5" s="78" t="s">
        <v>7</v>
      </c>
      <c r="G5" s="79"/>
      <c r="H5" s="78" t="s">
        <v>8</v>
      </c>
      <c r="I5" s="79"/>
      <c r="J5" s="78" t="s">
        <v>9</v>
      </c>
      <c r="K5" s="79"/>
      <c r="L5" s="78" t="s">
        <v>10</v>
      </c>
      <c r="M5" s="79"/>
      <c r="N5" s="78" t="s">
        <v>11</v>
      </c>
      <c r="O5" s="79"/>
      <c r="P5" s="78" t="s">
        <v>12</v>
      </c>
      <c r="Q5" s="79"/>
      <c r="R5" s="78" t="s">
        <v>13</v>
      </c>
      <c r="S5" s="80"/>
    </row>
    <row r="6" spans="1:19" s="42" customFormat="1" ht="15">
      <c r="A6" s="78"/>
      <c r="B6" s="78" t="s">
        <v>14</v>
      </c>
      <c r="C6" s="79"/>
      <c r="D6" s="77" t="s">
        <v>15</v>
      </c>
      <c r="E6" s="77" t="s">
        <v>16</v>
      </c>
      <c r="F6" s="78"/>
      <c r="G6" s="81" t="s">
        <v>17</v>
      </c>
      <c r="H6" s="82"/>
      <c r="I6" s="81" t="s">
        <v>17</v>
      </c>
      <c r="J6" s="82"/>
      <c r="K6" s="81" t="s">
        <v>17</v>
      </c>
      <c r="L6" s="82"/>
      <c r="M6" s="81" t="s">
        <v>17</v>
      </c>
      <c r="N6" s="82"/>
      <c r="O6" s="81" t="s">
        <v>17</v>
      </c>
      <c r="P6" s="82"/>
      <c r="Q6" s="81" t="s">
        <v>17</v>
      </c>
      <c r="R6" s="82"/>
      <c r="S6" s="81" t="s">
        <v>17</v>
      </c>
    </row>
    <row r="7" spans="1:19" s="42" customFormat="1" ht="17.25">
      <c r="A7" s="83"/>
      <c r="B7" s="83" t="s">
        <v>18</v>
      </c>
      <c r="C7" s="84"/>
      <c r="D7" s="85" t="s">
        <v>19</v>
      </c>
      <c r="E7" s="86" t="s">
        <v>20</v>
      </c>
      <c r="F7" s="86" t="s">
        <v>21</v>
      </c>
      <c r="G7" s="86" t="s">
        <v>81</v>
      </c>
      <c r="H7" s="86" t="s">
        <v>21</v>
      </c>
      <c r="I7" s="86" t="s">
        <v>81</v>
      </c>
      <c r="J7" s="86" t="s">
        <v>21</v>
      </c>
      <c r="K7" s="86" t="s">
        <v>81</v>
      </c>
      <c r="L7" s="86" t="s">
        <v>21</v>
      </c>
      <c r="M7" s="86" t="s">
        <v>81</v>
      </c>
      <c r="N7" s="86" t="s">
        <v>21</v>
      </c>
      <c r="O7" s="86" t="s">
        <v>81</v>
      </c>
      <c r="P7" s="86" t="s">
        <v>21</v>
      </c>
      <c r="Q7" s="86" t="s">
        <v>81</v>
      </c>
      <c r="R7" s="86" t="s">
        <v>21</v>
      </c>
      <c r="S7" s="87" t="s">
        <v>81</v>
      </c>
    </row>
    <row r="8" spans="1:19" s="42" customFormat="1" ht="19.5" customHeight="1">
      <c r="A8" s="83" t="s">
        <v>22</v>
      </c>
      <c r="B8" s="86">
        <v>1</v>
      </c>
      <c r="C8" s="86">
        <v>0.8</v>
      </c>
      <c r="D8" s="88">
        <v>14.5</v>
      </c>
      <c r="E8" s="88">
        <v>4</v>
      </c>
      <c r="F8" s="83">
        <v>45</v>
      </c>
      <c r="G8" s="89">
        <f aca="true" t="shared" si="0" ref="G8:G14">($B8*$D8*F8+$C8*$E8*F8)/10000*100</f>
        <v>7.965</v>
      </c>
      <c r="H8" s="83">
        <v>55</v>
      </c>
      <c r="I8" s="89">
        <f aca="true" t="shared" si="1" ref="I8:I14">($B8*$D8*H8+$C8*$E8*H8)/10000*100</f>
        <v>9.735000000000001</v>
      </c>
      <c r="J8" s="83">
        <v>65</v>
      </c>
      <c r="K8" s="89">
        <f aca="true" t="shared" si="2" ref="K8:K14">($B8*$D8*J8+$C8*$E8*J8)/10000*100</f>
        <v>11.505</v>
      </c>
      <c r="L8" s="83">
        <v>75</v>
      </c>
      <c r="M8" s="89">
        <f aca="true" t="shared" si="3" ref="M8:M14">($B8*$D8*L8+$C8*$E8*L8)/10000*100</f>
        <v>13.275</v>
      </c>
      <c r="N8" s="83">
        <v>85</v>
      </c>
      <c r="O8" s="89">
        <f aca="true" t="shared" si="4" ref="O8:O14">($B8*$D8*N8+$C8*$E8*N8)/10000*100</f>
        <v>15.045</v>
      </c>
      <c r="P8" s="83">
        <v>95</v>
      </c>
      <c r="Q8" s="89">
        <f aca="true" t="shared" si="5" ref="Q8:Q14">($B8*$D8*P8+$C8*$E8*P8)/10000*100</f>
        <v>16.814999999999998</v>
      </c>
      <c r="R8" s="83">
        <v>105</v>
      </c>
      <c r="S8" s="90">
        <f aca="true" t="shared" si="6" ref="S8:S14">($B8*$D8*R8+$C8*$E8*R8)/10000*100</f>
        <v>18.584999999999997</v>
      </c>
    </row>
    <row r="9" spans="1:19" s="42" customFormat="1" ht="19.5" customHeight="1">
      <c r="A9" s="83" t="s">
        <v>23</v>
      </c>
      <c r="B9" s="86">
        <v>1</v>
      </c>
      <c r="C9" s="86">
        <v>0.8</v>
      </c>
      <c r="D9" s="88">
        <v>14</v>
      </c>
      <c r="E9" s="88">
        <v>4</v>
      </c>
      <c r="F9" s="83">
        <v>45</v>
      </c>
      <c r="G9" s="89">
        <f t="shared" si="0"/>
        <v>7.739999999999999</v>
      </c>
      <c r="H9" s="83">
        <v>55</v>
      </c>
      <c r="I9" s="89">
        <f t="shared" si="1"/>
        <v>9.46</v>
      </c>
      <c r="J9" s="83">
        <v>65</v>
      </c>
      <c r="K9" s="89">
        <f t="shared" si="2"/>
        <v>11.18</v>
      </c>
      <c r="L9" s="83">
        <v>75</v>
      </c>
      <c r="M9" s="89">
        <f t="shared" si="3"/>
        <v>12.9</v>
      </c>
      <c r="N9" s="83">
        <v>85</v>
      </c>
      <c r="O9" s="89">
        <f t="shared" si="4"/>
        <v>14.62</v>
      </c>
      <c r="P9" s="83">
        <v>95</v>
      </c>
      <c r="Q9" s="89">
        <f t="shared" si="5"/>
        <v>16.34</v>
      </c>
      <c r="R9" s="83">
        <v>105</v>
      </c>
      <c r="S9" s="90">
        <f t="shared" si="6"/>
        <v>18.060000000000002</v>
      </c>
    </row>
    <row r="10" spans="1:19" s="42" customFormat="1" ht="19.5" customHeight="1">
      <c r="A10" s="83" t="s">
        <v>24</v>
      </c>
      <c r="B10" s="86">
        <v>1</v>
      </c>
      <c r="C10" s="86">
        <v>0.8</v>
      </c>
      <c r="D10" s="88">
        <v>12.5</v>
      </c>
      <c r="E10" s="88">
        <v>4</v>
      </c>
      <c r="F10" s="83">
        <v>42</v>
      </c>
      <c r="G10" s="89">
        <f t="shared" si="0"/>
        <v>6.593999999999999</v>
      </c>
      <c r="H10" s="83">
        <v>50</v>
      </c>
      <c r="I10" s="89">
        <f t="shared" si="1"/>
        <v>7.85</v>
      </c>
      <c r="J10" s="83">
        <v>58</v>
      </c>
      <c r="K10" s="89">
        <f t="shared" si="2"/>
        <v>9.106</v>
      </c>
      <c r="L10" s="83">
        <v>66</v>
      </c>
      <c r="M10" s="89">
        <f t="shared" si="3"/>
        <v>10.362</v>
      </c>
      <c r="N10" s="83">
        <v>74</v>
      </c>
      <c r="O10" s="89">
        <f t="shared" si="4"/>
        <v>11.617999999999999</v>
      </c>
      <c r="P10" s="83">
        <v>82</v>
      </c>
      <c r="Q10" s="89">
        <f t="shared" si="5"/>
        <v>12.874000000000002</v>
      </c>
      <c r="R10" s="83">
        <v>90</v>
      </c>
      <c r="S10" s="90">
        <f t="shared" si="6"/>
        <v>14.13</v>
      </c>
    </row>
    <row r="11" spans="1:19" s="42" customFormat="1" ht="19.5" customHeight="1">
      <c r="A11" s="83" t="s">
        <v>25</v>
      </c>
      <c r="B11" s="86">
        <v>1</v>
      </c>
      <c r="C11" s="91">
        <v>1</v>
      </c>
      <c r="D11" s="88">
        <v>12.8</v>
      </c>
      <c r="E11" s="88">
        <v>4</v>
      </c>
      <c r="F11" s="83">
        <v>40</v>
      </c>
      <c r="G11" s="89">
        <f t="shared" si="0"/>
        <v>6.72</v>
      </c>
      <c r="H11" s="83">
        <v>46</v>
      </c>
      <c r="I11" s="89">
        <f t="shared" si="1"/>
        <v>7.728</v>
      </c>
      <c r="J11" s="83">
        <v>52</v>
      </c>
      <c r="K11" s="89">
        <f t="shared" si="2"/>
        <v>8.736</v>
      </c>
      <c r="L11" s="83">
        <v>58</v>
      </c>
      <c r="M11" s="89">
        <f t="shared" si="3"/>
        <v>9.744000000000002</v>
      </c>
      <c r="N11" s="83">
        <v>64</v>
      </c>
      <c r="O11" s="89">
        <f t="shared" si="4"/>
        <v>10.752</v>
      </c>
      <c r="P11" s="83">
        <v>70</v>
      </c>
      <c r="Q11" s="89">
        <f t="shared" si="5"/>
        <v>11.76</v>
      </c>
      <c r="R11" s="83">
        <v>76</v>
      </c>
      <c r="S11" s="90">
        <f t="shared" si="6"/>
        <v>12.768</v>
      </c>
    </row>
    <row r="12" spans="1:19" s="42" customFormat="1" ht="19.5" customHeight="1">
      <c r="A12" s="83" t="s">
        <v>26</v>
      </c>
      <c r="B12" s="86">
        <v>1</v>
      </c>
      <c r="C12" s="86">
        <v>0.7</v>
      </c>
      <c r="D12" s="88">
        <v>17</v>
      </c>
      <c r="E12" s="88">
        <v>4</v>
      </c>
      <c r="F12" s="83">
        <v>35</v>
      </c>
      <c r="G12" s="89">
        <f t="shared" si="0"/>
        <v>6.93</v>
      </c>
      <c r="H12" s="83">
        <v>40</v>
      </c>
      <c r="I12" s="89">
        <f t="shared" si="1"/>
        <v>7.920000000000001</v>
      </c>
      <c r="J12" s="83">
        <v>45</v>
      </c>
      <c r="K12" s="89">
        <f t="shared" si="2"/>
        <v>8.91</v>
      </c>
      <c r="L12" s="83">
        <v>50</v>
      </c>
      <c r="M12" s="89">
        <f t="shared" si="3"/>
        <v>9.9</v>
      </c>
      <c r="N12" s="83">
        <v>55</v>
      </c>
      <c r="O12" s="89">
        <f t="shared" si="4"/>
        <v>10.89</v>
      </c>
      <c r="P12" s="83">
        <v>60</v>
      </c>
      <c r="Q12" s="89">
        <f t="shared" si="5"/>
        <v>11.88</v>
      </c>
      <c r="R12" s="83">
        <v>65</v>
      </c>
      <c r="S12" s="90">
        <f t="shared" si="6"/>
        <v>12.870000000000001</v>
      </c>
    </row>
    <row r="13" spans="1:19" s="42" customFormat="1" ht="19.5" customHeight="1">
      <c r="A13" s="83" t="s">
        <v>79</v>
      </c>
      <c r="B13" s="86">
        <v>1</v>
      </c>
      <c r="C13" s="86">
        <v>0.8</v>
      </c>
      <c r="D13" s="88">
        <v>12.3</v>
      </c>
      <c r="E13" s="88">
        <v>4</v>
      </c>
      <c r="F13" s="83">
        <v>45</v>
      </c>
      <c r="G13" s="89">
        <f t="shared" si="0"/>
        <v>6.9750000000000005</v>
      </c>
      <c r="H13" s="83">
        <v>55</v>
      </c>
      <c r="I13" s="89">
        <f t="shared" si="1"/>
        <v>8.525</v>
      </c>
      <c r="J13" s="83">
        <v>65</v>
      </c>
      <c r="K13" s="89">
        <f t="shared" si="2"/>
        <v>10.075000000000001</v>
      </c>
      <c r="L13" s="83">
        <v>75</v>
      </c>
      <c r="M13" s="89">
        <f t="shared" si="3"/>
        <v>11.625</v>
      </c>
      <c r="N13" s="83">
        <v>85</v>
      </c>
      <c r="O13" s="89">
        <f t="shared" si="4"/>
        <v>13.175</v>
      </c>
      <c r="P13" s="83">
        <v>95</v>
      </c>
      <c r="Q13" s="89">
        <f t="shared" si="5"/>
        <v>14.725</v>
      </c>
      <c r="R13" s="83">
        <v>105</v>
      </c>
      <c r="S13" s="90">
        <f t="shared" si="6"/>
        <v>16.275000000000002</v>
      </c>
    </row>
    <row r="14" spans="1:19" s="42" customFormat="1" ht="19.5" customHeight="1">
      <c r="A14" s="83" t="s">
        <v>78</v>
      </c>
      <c r="B14" s="86">
        <v>1</v>
      </c>
      <c r="C14" s="91">
        <v>1</v>
      </c>
      <c r="D14" s="88">
        <v>12.2</v>
      </c>
      <c r="E14" s="88">
        <v>4</v>
      </c>
      <c r="F14" s="83">
        <v>38</v>
      </c>
      <c r="G14" s="89">
        <f t="shared" si="0"/>
        <v>6.155999999999999</v>
      </c>
      <c r="H14" s="83">
        <v>46</v>
      </c>
      <c r="I14" s="89">
        <f t="shared" si="1"/>
        <v>7.451999999999999</v>
      </c>
      <c r="J14" s="83">
        <v>54</v>
      </c>
      <c r="K14" s="89">
        <f t="shared" si="2"/>
        <v>8.748000000000001</v>
      </c>
      <c r="L14" s="83">
        <v>62</v>
      </c>
      <c r="M14" s="89">
        <f t="shared" si="3"/>
        <v>10.044</v>
      </c>
      <c r="N14" s="83">
        <v>70</v>
      </c>
      <c r="O14" s="89">
        <f t="shared" si="4"/>
        <v>11.34</v>
      </c>
      <c r="P14" s="83">
        <v>78</v>
      </c>
      <c r="Q14" s="89">
        <f t="shared" si="5"/>
        <v>12.636</v>
      </c>
      <c r="R14" s="83">
        <v>86</v>
      </c>
      <c r="S14" s="90">
        <f t="shared" si="6"/>
        <v>13.932</v>
      </c>
    </row>
    <row r="15" spans="1:19" s="42" customFormat="1" ht="19.5" customHeight="1">
      <c r="A15" s="83" t="s">
        <v>27</v>
      </c>
      <c r="B15" s="86">
        <v>1</v>
      </c>
      <c r="C15" s="86"/>
      <c r="D15" s="88">
        <v>16.5</v>
      </c>
      <c r="E15" s="88"/>
      <c r="F15" s="83">
        <v>60</v>
      </c>
      <c r="G15" s="89">
        <f>($B15*($D15-3)*F15+$C15*$E15*F15)/10000*100</f>
        <v>8.1</v>
      </c>
      <c r="H15" s="83">
        <v>70</v>
      </c>
      <c r="I15" s="89">
        <f>($B15*($D15-3)*H15+$C15*$E15*H15)/10000*100</f>
        <v>9.45</v>
      </c>
      <c r="J15" s="83">
        <v>80</v>
      </c>
      <c r="K15" s="89">
        <f>($B15*($D15-3)*J15+$C15*$E15*J15)/10000*100</f>
        <v>10.8</v>
      </c>
      <c r="L15" s="83">
        <v>90</v>
      </c>
      <c r="M15" s="89">
        <f>($B15*($D15-3)*L15+$C15*$E15*L15)/10000*100</f>
        <v>12.15</v>
      </c>
      <c r="N15" s="83">
        <v>100</v>
      </c>
      <c r="O15" s="89">
        <f>($B15*($D15-3)*N15+$C15*$E15*N15)/10000*100</f>
        <v>13.5</v>
      </c>
      <c r="P15" s="83">
        <v>110</v>
      </c>
      <c r="Q15" s="89">
        <f>($B15*($D15-3)*P15+$C15*$E15*P15)/10000*100</f>
        <v>14.85</v>
      </c>
      <c r="R15" s="83">
        <v>120</v>
      </c>
      <c r="S15" s="90">
        <f>($B15*($D15-3)*R15+$C15*$E15*R15)/10000*100</f>
        <v>16.2</v>
      </c>
    </row>
    <row r="16" spans="1:19" s="42" customFormat="1" ht="19.5" customHeight="1">
      <c r="A16" s="83" t="s">
        <v>28</v>
      </c>
      <c r="B16" s="86">
        <v>1</v>
      </c>
      <c r="C16" s="86"/>
      <c r="D16" s="88">
        <v>37</v>
      </c>
      <c r="E16" s="88"/>
      <c r="F16" s="83">
        <v>25</v>
      </c>
      <c r="G16" s="89">
        <f>($B16*$D16*F16+$C16*$E16*F16)/10000*100</f>
        <v>9.25</v>
      </c>
      <c r="H16" s="83">
        <v>30</v>
      </c>
      <c r="I16" s="89">
        <f>($B16*$D16*H16+$C16*$E16*H16)/10000*100</f>
        <v>11.1</v>
      </c>
      <c r="J16" s="83">
        <v>35</v>
      </c>
      <c r="K16" s="89">
        <f>($B16*$D16*J16+$C16*$E16*J16)/10000*100</f>
        <v>12.950000000000001</v>
      </c>
      <c r="L16" s="83">
        <v>40</v>
      </c>
      <c r="M16" s="89">
        <f>($B16*$D16*L16+$C16*$E16*L16)/10000*100</f>
        <v>14.799999999999999</v>
      </c>
      <c r="N16" s="83">
        <v>45</v>
      </c>
      <c r="O16" s="89">
        <f>($B16*$D16*N16+$C16*$E16*N16)/10000*100</f>
        <v>16.650000000000002</v>
      </c>
      <c r="P16" s="83">
        <v>50</v>
      </c>
      <c r="Q16" s="89">
        <f>($B16*$D16*P16+$C16*$E16*P16)/10000*100</f>
        <v>18.5</v>
      </c>
      <c r="R16" s="83">
        <v>55</v>
      </c>
      <c r="S16" s="90">
        <f>($B16*$D16*R16+$C16*$E16*R16)/10000*100</f>
        <v>20.349999999999998</v>
      </c>
    </row>
    <row r="17" spans="1:19" s="42" customFormat="1" ht="19.5" customHeight="1">
      <c r="A17" s="83" t="s">
        <v>29</v>
      </c>
      <c r="B17" s="86">
        <v>1</v>
      </c>
      <c r="C17" s="86">
        <v>0.8</v>
      </c>
      <c r="D17" s="88">
        <v>3.8</v>
      </c>
      <c r="E17" s="88">
        <v>0.5</v>
      </c>
      <c r="F17" s="83">
        <v>440</v>
      </c>
      <c r="G17" s="89">
        <f>($B17*$D17*F17+$C17*$E17*F17)/10000*100</f>
        <v>18.48</v>
      </c>
      <c r="H17" s="83">
        <v>520</v>
      </c>
      <c r="I17" s="89">
        <f>($B17*$D17*H17+$C17*$E17*H17)/10000*100</f>
        <v>21.84</v>
      </c>
      <c r="J17" s="83">
        <v>600</v>
      </c>
      <c r="K17" s="89">
        <f>($B17*$D17*J17+$C17*$E17*J17)/10000*100</f>
        <v>25.2</v>
      </c>
      <c r="L17" s="83">
        <v>680</v>
      </c>
      <c r="M17" s="89">
        <f>($B17*$D17*L17+$C17*$E17*L17)/10000*100</f>
        <v>28.560000000000002</v>
      </c>
      <c r="N17" s="83">
        <v>760</v>
      </c>
      <c r="O17" s="89">
        <f>($B17*$D17*N17+$C17*$E17*N17)/10000*100</f>
        <v>31.919999999999998</v>
      </c>
      <c r="P17" s="83">
        <v>840</v>
      </c>
      <c r="Q17" s="89">
        <f>($B17*$D17*P17+$C17*$E17*P17)/10000*100</f>
        <v>35.28</v>
      </c>
      <c r="R17" s="83">
        <v>920</v>
      </c>
      <c r="S17" s="90">
        <f>($B17*$D17*R17+$C17*$E17*R17)/10000*100</f>
        <v>38.64</v>
      </c>
    </row>
    <row r="18" spans="1:19" s="42" customFormat="1" ht="19.5" customHeight="1">
      <c r="A18" s="83" t="s">
        <v>30</v>
      </c>
      <c r="B18" s="86">
        <v>0.75</v>
      </c>
      <c r="C18" s="86">
        <v>0.25</v>
      </c>
      <c r="D18" s="88">
        <v>22</v>
      </c>
      <c r="E18" s="88">
        <v>1.5</v>
      </c>
      <c r="F18" s="83">
        <v>240</v>
      </c>
      <c r="G18" s="89">
        <f>($B18*$D18*F18+$C18*$E18*F18)/10000*100</f>
        <v>40.5</v>
      </c>
      <c r="H18" s="83">
        <v>280</v>
      </c>
      <c r="I18" s="89">
        <f>($B18*$D18*H18+$C18*$E18*H18)/10000*100</f>
        <v>47.25</v>
      </c>
      <c r="J18" s="83">
        <v>320</v>
      </c>
      <c r="K18" s="89">
        <f>($B18*$D18*J18+$C18*$E18*J18)/10000*100</f>
        <v>54</v>
      </c>
      <c r="L18" s="83">
        <v>360</v>
      </c>
      <c r="M18" s="89">
        <f>($B18*$D18*L18+$C18*$E18*L18)/10000*100</f>
        <v>60.75000000000001</v>
      </c>
      <c r="N18" s="83">
        <v>400</v>
      </c>
      <c r="O18" s="89">
        <f>($B18*$D18*N18+$C18*$E18*N18)/10000*100</f>
        <v>67.5</v>
      </c>
      <c r="P18" s="83">
        <v>440</v>
      </c>
      <c r="Q18" s="89">
        <f>($B18*$D18*P18+$C18*$E18*P18)/10000*100</f>
        <v>74.25</v>
      </c>
      <c r="R18" s="83">
        <v>480</v>
      </c>
      <c r="S18" s="90">
        <f>($B18*$D18*R18+$C18*$E18*R18)/10000*100</f>
        <v>81</v>
      </c>
    </row>
    <row r="19" spans="1:21" s="42" customFormat="1" ht="19.5" customHeight="1">
      <c r="A19" s="83" t="s">
        <v>80</v>
      </c>
      <c r="B19" s="86">
        <v>1</v>
      </c>
      <c r="C19" s="86"/>
      <c r="D19" s="88">
        <v>18</v>
      </c>
      <c r="E19" s="88"/>
      <c r="F19" s="83">
        <v>30</v>
      </c>
      <c r="G19" s="89">
        <f>($B19*$D19*F19+$C19*$E19*F19)/10000*100</f>
        <v>5.4</v>
      </c>
      <c r="H19" s="83">
        <v>35</v>
      </c>
      <c r="I19" s="89">
        <f>($B19*$D19*H19+$C19*$E19*H19)/10000*100</f>
        <v>6.3</v>
      </c>
      <c r="J19" s="83">
        <v>40</v>
      </c>
      <c r="K19" s="89">
        <f>($B19*$D19*J19+$C19*$E19*J19)/10000*100</f>
        <v>7.199999999999999</v>
      </c>
      <c r="L19" s="83">
        <v>45</v>
      </c>
      <c r="M19" s="89">
        <f>($B19*$D19*L19+$C19*$E19*L19)/10000*100</f>
        <v>8.1</v>
      </c>
      <c r="N19" s="83">
        <v>50</v>
      </c>
      <c r="O19" s="89">
        <f>($B19*$D19*N19+$C19*$E19*N19)/10000*100</f>
        <v>9</v>
      </c>
      <c r="P19" s="83">
        <v>55</v>
      </c>
      <c r="Q19" s="89">
        <f>($B19*$D19*P19+$C19*$E19*P19)/10000*100</f>
        <v>9.9</v>
      </c>
      <c r="R19" s="83">
        <v>60</v>
      </c>
      <c r="S19" s="90">
        <f>($B19*$D19*R19+$C19*$E19*R19)/10000*100</f>
        <v>10.8</v>
      </c>
      <c r="U19" s="56"/>
    </row>
    <row r="20" spans="1:19" ht="12.75">
      <c r="A20" s="18"/>
      <c r="B20" s="18"/>
      <c r="C20" s="18"/>
      <c r="D20" s="18"/>
      <c r="E20" s="18"/>
      <c r="F20" s="3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18" t="s">
        <v>90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18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8" t="s">
        <v>61</v>
      </c>
      <c r="O22" s="18"/>
      <c r="P22" s="18"/>
      <c r="Q22" s="18"/>
      <c r="R22" s="18"/>
      <c r="S22" s="18"/>
    </row>
    <row r="23" spans="1:19" ht="12.75">
      <c r="A23" s="18" t="s">
        <v>52</v>
      </c>
      <c r="B23" s="18"/>
      <c r="C23" s="18"/>
      <c r="D23" s="18"/>
      <c r="E23" s="18"/>
      <c r="F23" s="18"/>
      <c r="G23" s="18"/>
      <c r="H23" s="18"/>
      <c r="I23" s="18"/>
      <c r="J23" s="18" t="s">
        <v>53</v>
      </c>
      <c r="K23" s="18"/>
      <c r="L23" s="18"/>
      <c r="M23" s="18"/>
      <c r="N23" s="18"/>
      <c r="O23" s="18"/>
      <c r="P23" s="18"/>
      <c r="Q23" s="18"/>
      <c r="R23" s="18"/>
      <c r="S23" s="18"/>
    </row>
    <row r="24" spans="1:19" s="11" customFormat="1" ht="12.75">
      <c r="A24" s="28" t="s">
        <v>54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18"/>
      <c r="B25" s="28"/>
      <c r="C25" s="28"/>
      <c r="D25" s="28"/>
      <c r="E25" s="28"/>
      <c r="F25" s="28"/>
      <c r="G25" s="28" t="s">
        <v>91</v>
      </c>
      <c r="I25" s="28"/>
      <c r="K25" s="28"/>
      <c r="L25" s="28"/>
      <c r="M25" s="28"/>
      <c r="N25" s="28"/>
      <c r="O25" s="28"/>
      <c r="P25" s="28"/>
      <c r="Q25" s="28"/>
      <c r="R25" s="28"/>
      <c r="S25" s="18"/>
    </row>
    <row r="26" spans="1:21" ht="12.75">
      <c r="A26" s="28" t="s">
        <v>76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10"/>
      <c r="U26" s="10"/>
    </row>
    <row r="27" spans="1:21" ht="12.75">
      <c r="A27" s="18" t="s">
        <v>32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8"/>
      <c r="T27" s="10"/>
      <c r="U27" s="10"/>
    </row>
    <row r="28" spans="1:19" ht="12.75">
      <c r="A28" s="28" t="s">
        <v>51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8"/>
      <c r="S28" s="18"/>
    </row>
    <row r="29" spans="1:19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9.5" customHeight="1">
      <c r="A30" s="14" t="s">
        <v>33</v>
      </c>
      <c r="B30" s="15"/>
      <c r="C30" s="15"/>
      <c r="D30" s="15"/>
      <c r="E30" s="15"/>
      <c r="F30" s="16"/>
      <c r="G30" s="13"/>
      <c r="H30" s="1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&amp;R&amp;D/&amp;F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workbookViewId="0" topLeftCell="A1">
      <selection activeCell="S12" sqref="S12"/>
    </sheetView>
  </sheetViews>
  <sheetFormatPr defaultColWidth="11.421875" defaultRowHeight="12.75"/>
  <cols>
    <col min="1" max="1" width="26.28125" style="0" customWidth="1"/>
    <col min="2" max="2" width="13.28125" style="0" customWidth="1"/>
    <col min="3" max="3" width="8.7109375" style="17" customWidth="1"/>
    <col min="4" max="4" width="6.7109375" style="0" customWidth="1"/>
    <col min="5" max="5" width="11.00390625" style="0" customWidth="1"/>
    <col min="6" max="6" width="7.7109375" style="0" customWidth="1"/>
    <col min="7" max="7" width="6.28125" style="0" customWidth="1"/>
    <col min="8" max="8" width="7.140625" style="0" customWidth="1"/>
    <col min="9" max="9" width="6.421875" style="0" customWidth="1"/>
    <col min="10" max="10" width="7.57421875" style="0" customWidth="1"/>
    <col min="11" max="11" width="6.140625" style="0" customWidth="1"/>
    <col min="12" max="12" width="7.421875" style="0" customWidth="1"/>
    <col min="13" max="13" width="5.8515625" style="0" customWidth="1"/>
    <col min="14" max="14" width="7.140625" style="0" customWidth="1"/>
    <col min="15" max="15" width="6.00390625" style="0" customWidth="1"/>
    <col min="16" max="17" width="7.00390625" style="0" customWidth="1"/>
    <col min="18" max="21" width="6.7109375" style="0" customWidth="1"/>
  </cols>
  <sheetData>
    <row r="1" spans="1:19" ht="19.5" customHeight="1">
      <c r="A1" s="2"/>
      <c r="B1" s="2"/>
      <c r="C1" s="2"/>
      <c r="D1" s="2"/>
      <c r="E1" s="2"/>
      <c r="F1" s="2"/>
      <c r="G1" s="2"/>
      <c r="H1" s="13"/>
      <c r="I1" s="18"/>
      <c r="J1" s="18"/>
      <c r="K1" s="18"/>
      <c r="L1" s="19"/>
      <c r="M1" s="20"/>
      <c r="N1" s="18"/>
      <c r="O1" s="19"/>
      <c r="P1" s="21"/>
      <c r="Q1" s="4"/>
      <c r="R1" s="18"/>
      <c r="S1" s="22"/>
    </row>
    <row r="2" spans="1:18" ht="30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"/>
      <c r="R2" s="18"/>
    </row>
    <row r="3" spans="1:18" s="6" customFormat="1" ht="20.25">
      <c r="A3" s="8" t="s">
        <v>35</v>
      </c>
      <c r="B3" s="8"/>
      <c r="C3" s="8"/>
      <c r="D3" s="8"/>
      <c r="E3" s="8"/>
      <c r="F3" s="8"/>
      <c r="G3" s="8"/>
      <c r="H3" s="8"/>
      <c r="I3" s="8"/>
      <c r="J3" s="31"/>
      <c r="K3" s="31"/>
      <c r="L3" s="32" t="s">
        <v>89</v>
      </c>
      <c r="M3" s="32"/>
      <c r="N3" s="32"/>
      <c r="O3" s="32"/>
      <c r="P3" s="32"/>
      <c r="Q3" s="32"/>
      <c r="R3" s="31"/>
    </row>
    <row r="4" spans="1:18" ht="17.25">
      <c r="A4" s="37"/>
      <c r="B4" s="37"/>
      <c r="C4" s="57"/>
      <c r="D4" s="37" t="s">
        <v>36</v>
      </c>
      <c r="E4" s="38"/>
      <c r="F4" s="39" t="s">
        <v>86</v>
      </c>
      <c r="G4" s="70"/>
      <c r="H4" s="40"/>
      <c r="I4" s="40"/>
      <c r="J4" s="40"/>
      <c r="K4" s="40"/>
      <c r="L4" s="40"/>
      <c r="M4" s="40"/>
      <c r="N4" s="40"/>
      <c r="O4" s="40"/>
      <c r="P4" s="40"/>
      <c r="Q4" s="41"/>
      <c r="R4" s="18"/>
    </row>
    <row r="5" spans="1:18" ht="15">
      <c r="A5" s="43" t="s">
        <v>4</v>
      </c>
      <c r="B5" s="44" t="s">
        <v>37</v>
      </c>
      <c r="C5" s="45"/>
      <c r="D5" s="44" t="s">
        <v>6</v>
      </c>
      <c r="E5" s="45"/>
      <c r="F5" s="44" t="s">
        <v>7</v>
      </c>
      <c r="G5" s="45"/>
      <c r="H5" s="44" t="s">
        <v>8</v>
      </c>
      <c r="I5" s="45"/>
      <c r="J5" s="44" t="s">
        <v>9</v>
      </c>
      <c r="K5" s="45"/>
      <c r="L5" s="44" t="s">
        <v>10</v>
      </c>
      <c r="M5" s="45"/>
      <c r="N5" s="44" t="s">
        <v>11</v>
      </c>
      <c r="O5" s="45"/>
      <c r="P5" s="44" t="s">
        <v>12</v>
      </c>
      <c r="Q5" s="46"/>
      <c r="R5" s="18"/>
    </row>
    <row r="6" spans="1:18" ht="15">
      <c r="A6" s="44"/>
      <c r="B6" s="44" t="s">
        <v>38</v>
      </c>
      <c r="C6" s="45"/>
      <c r="D6" s="43" t="s">
        <v>39</v>
      </c>
      <c r="E6" s="43"/>
      <c r="F6" s="44"/>
      <c r="G6" s="47" t="s">
        <v>17</v>
      </c>
      <c r="H6" s="48"/>
      <c r="I6" s="47" t="s">
        <v>17</v>
      </c>
      <c r="J6" s="48"/>
      <c r="K6" s="47" t="s">
        <v>17</v>
      </c>
      <c r="L6" s="48"/>
      <c r="M6" s="47" t="s">
        <v>17</v>
      </c>
      <c r="N6" s="48"/>
      <c r="O6" s="47" t="s">
        <v>17</v>
      </c>
      <c r="P6" s="48"/>
      <c r="Q6" s="47" t="s">
        <v>17</v>
      </c>
      <c r="R6" s="18"/>
    </row>
    <row r="7" spans="1:19" ht="17.25">
      <c r="A7" s="49"/>
      <c r="B7" s="49" t="s">
        <v>40</v>
      </c>
      <c r="C7" s="50"/>
      <c r="D7" s="51" t="s">
        <v>41</v>
      </c>
      <c r="E7" s="52" t="s">
        <v>20</v>
      </c>
      <c r="F7" s="52" t="s">
        <v>21</v>
      </c>
      <c r="G7" s="52" t="s">
        <v>81</v>
      </c>
      <c r="H7" s="52" t="s">
        <v>21</v>
      </c>
      <c r="I7" s="52" t="s">
        <v>81</v>
      </c>
      <c r="J7" s="52" t="s">
        <v>21</v>
      </c>
      <c r="K7" s="52" t="s">
        <v>81</v>
      </c>
      <c r="L7" s="52" t="s">
        <v>21</v>
      </c>
      <c r="M7" s="52" t="s">
        <v>81</v>
      </c>
      <c r="N7" s="52" t="s">
        <v>21</v>
      </c>
      <c r="O7" s="52" t="s">
        <v>81</v>
      </c>
      <c r="P7" s="52" t="s">
        <v>21</v>
      </c>
      <c r="Q7" s="53" t="s">
        <v>81</v>
      </c>
      <c r="R7" s="33"/>
      <c r="S7" s="17"/>
    </row>
    <row r="8" spans="1:18" ht="19.5" customHeight="1">
      <c r="A8" s="49" t="s">
        <v>42</v>
      </c>
      <c r="B8" s="52">
        <v>1</v>
      </c>
      <c r="C8" s="52">
        <v>0.3</v>
      </c>
      <c r="D8" s="54">
        <v>3.3</v>
      </c>
      <c r="E8" s="49">
        <v>0.25</v>
      </c>
      <c r="F8" s="49">
        <v>700</v>
      </c>
      <c r="G8" s="54">
        <f>($B8*$D8*F8+$C8*$E8*F8)/10000*100</f>
        <v>23.625</v>
      </c>
      <c r="H8" s="49">
        <v>800</v>
      </c>
      <c r="I8" s="54">
        <f>($B8*$D8*H8+$C8*$E8*H8)/10000*100</f>
        <v>27</v>
      </c>
      <c r="J8" s="49">
        <v>900</v>
      </c>
      <c r="K8" s="54">
        <f>($B8*$D8*J8+$C8*$E8*J8)/10000*100</f>
        <v>30.375000000000004</v>
      </c>
      <c r="L8" s="49">
        <v>1000</v>
      </c>
      <c r="M8" s="54">
        <f>($B8*$D8*L8+$C8*$E8*L8)/10000*100</f>
        <v>33.75</v>
      </c>
      <c r="N8" s="49">
        <v>1100</v>
      </c>
      <c r="O8" s="54">
        <f>($B8*$D8*N8+$C8*$E8*N8)/10000*100</f>
        <v>37.125</v>
      </c>
      <c r="P8" s="49"/>
      <c r="Q8" s="55"/>
      <c r="R8" s="18"/>
    </row>
    <row r="9" spans="1:18" ht="19.5" customHeight="1">
      <c r="A9" s="49" t="s">
        <v>43</v>
      </c>
      <c r="B9" s="58" t="s">
        <v>44</v>
      </c>
      <c r="C9" s="59"/>
      <c r="D9" s="54">
        <v>8.4</v>
      </c>
      <c r="E9" s="49"/>
      <c r="F9" s="49">
        <v>70</v>
      </c>
      <c r="G9" s="54">
        <f>$D9*F9/10000*100</f>
        <v>5.88</v>
      </c>
      <c r="H9" s="49">
        <v>80</v>
      </c>
      <c r="I9" s="54">
        <f>$D9*H9/10000*100</f>
        <v>6.72</v>
      </c>
      <c r="J9" s="49">
        <v>90</v>
      </c>
      <c r="K9" s="54">
        <f>$D9*J9/10000*100</f>
        <v>7.5600000000000005</v>
      </c>
      <c r="L9" s="49">
        <v>100</v>
      </c>
      <c r="M9" s="54">
        <f>$D9*L9/10000*100</f>
        <v>8.4</v>
      </c>
      <c r="N9" s="49">
        <v>110</v>
      </c>
      <c r="O9" s="54">
        <f>$D9*N9/10000*100</f>
        <v>9.24</v>
      </c>
      <c r="P9" s="49">
        <v>120</v>
      </c>
      <c r="Q9" s="55">
        <f>$D9*P9/10000*100</f>
        <v>10.08</v>
      </c>
      <c r="R9" s="18"/>
    </row>
    <row r="10" spans="1:18" ht="19.5" customHeight="1">
      <c r="A10" s="49" t="s">
        <v>65</v>
      </c>
      <c r="B10" s="58" t="s">
        <v>44</v>
      </c>
      <c r="C10" s="59"/>
      <c r="D10" s="54">
        <v>8</v>
      </c>
      <c r="E10" s="49"/>
      <c r="F10" s="49">
        <v>60</v>
      </c>
      <c r="G10" s="54">
        <f>$D10*F10/10000*100</f>
        <v>4.8</v>
      </c>
      <c r="H10" s="49">
        <v>80</v>
      </c>
      <c r="I10" s="54">
        <f>$D10*H10/10000*100</f>
        <v>6.4</v>
      </c>
      <c r="J10" s="49">
        <v>100</v>
      </c>
      <c r="K10" s="54">
        <f>$D10*J10/10000*100</f>
        <v>8</v>
      </c>
      <c r="L10" s="49">
        <v>120</v>
      </c>
      <c r="M10" s="54">
        <f>$D10*L10/10000*100</f>
        <v>9.6</v>
      </c>
      <c r="N10" s="49">
        <v>140</v>
      </c>
      <c r="O10" s="54">
        <f>$D10*N10/10000*100</f>
        <v>11.200000000000001</v>
      </c>
      <c r="P10" s="49">
        <v>160</v>
      </c>
      <c r="Q10" s="55">
        <f>$D10*P10/10000*100</f>
        <v>12.8</v>
      </c>
      <c r="R10" s="18"/>
    </row>
    <row r="11" spans="1:18" ht="19.5" customHeight="1">
      <c r="A11" s="49" t="s">
        <v>69</v>
      </c>
      <c r="B11" s="29" t="s">
        <v>45</v>
      </c>
      <c r="C11" s="60">
        <v>6.4</v>
      </c>
      <c r="D11" s="61">
        <v>0.2</v>
      </c>
      <c r="E11" s="50" t="s">
        <v>77</v>
      </c>
      <c r="F11" s="49">
        <v>400</v>
      </c>
      <c r="G11" s="54">
        <f>$C11*$D11/10*F11*0.9*0.28*100/10000*100</f>
        <v>12.902400000000005</v>
      </c>
      <c r="H11" s="49">
        <v>450</v>
      </c>
      <c r="I11" s="54">
        <f>$C11*$D11/10*H11*0.9*0.28*100/10000*100</f>
        <v>14.515200000000004</v>
      </c>
      <c r="J11" s="49">
        <v>500</v>
      </c>
      <c r="K11" s="54">
        <f>$C11*$D11/10*J11*0.9*0.28*100/10000*100</f>
        <v>16.128000000000007</v>
      </c>
      <c r="L11" s="49">
        <v>550</v>
      </c>
      <c r="M11" s="54">
        <f>$C11*$D11/10*L11*0.9*0.28*100/10000*100</f>
        <v>17.74080000000001</v>
      </c>
      <c r="N11" s="49">
        <v>600</v>
      </c>
      <c r="O11" s="54">
        <f>$C11*$D11/10*N11*0.9*0.28*100/10000*100</f>
        <v>19.353600000000007</v>
      </c>
      <c r="P11" s="49">
        <v>700</v>
      </c>
      <c r="Q11" s="55">
        <f>$C11*$D11/10*P11*0.9*0.28*100/10000*100</f>
        <v>22.57920000000001</v>
      </c>
      <c r="R11" s="18"/>
    </row>
    <row r="12" spans="1:18" ht="19.5" customHeight="1">
      <c r="A12" s="49" t="s">
        <v>70</v>
      </c>
      <c r="B12" s="29" t="s">
        <v>45</v>
      </c>
      <c r="C12" s="60">
        <v>6.5</v>
      </c>
      <c r="D12" s="61">
        <v>0.2</v>
      </c>
      <c r="E12" s="50" t="s">
        <v>77</v>
      </c>
      <c r="F12" s="49">
        <v>380</v>
      </c>
      <c r="G12" s="54">
        <f>$C12*$D12/10*F12*0.9*0.34*100/10000*100</f>
        <v>15.116400000000002</v>
      </c>
      <c r="H12" s="49">
        <v>430</v>
      </c>
      <c r="I12" s="54">
        <f>$C12*$D12/10*H12*0.9*0.34*100/10000*100</f>
        <v>17.105400000000003</v>
      </c>
      <c r="J12" s="49">
        <v>470</v>
      </c>
      <c r="K12" s="54">
        <f>$C12*$D12/10*J12*0.9*0.34*100/10000*100</f>
        <v>18.696600000000004</v>
      </c>
      <c r="L12" s="49">
        <v>520</v>
      </c>
      <c r="M12" s="54">
        <f>$C12*$D12/10*L12*0.9*0.34*100/10000*100</f>
        <v>20.685600000000004</v>
      </c>
      <c r="N12" s="49">
        <v>570</v>
      </c>
      <c r="O12" s="54">
        <f>$C12*$D12/10*N12*0.9*0.34*100/10000*100</f>
        <v>22.674600000000005</v>
      </c>
      <c r="P12" s="49">
        <v>650</v>
      </c>
      <c r="Q12" s="55">
        <f>$C12*$D12/10*P12*0.9*0.34*100/10000*100</f>
        <v>25.856999999999996</v>
      </c>
      <c r="R12" s="18"/>
    </row>
    <row r="13" spans="1:18" ht="19.5" customHeight="1">
      <c r="A13" s="49" t="s">
        <v>71</v>
      </c>
      <c r="B13" s="29" t="s">
        <v>45</v>
      </c>
      <c r="C13" s="60">
        <v>6</v>
      </c>
      <c r="D13" s="61">
        <v>0.2</v>
      </c>
      <c r="E13" s="50" t="s">
        <v>77</v>
      </c>
      <c r="F13" s="49">
        <v>200</v>
      </c>
      <c r="G13" s="54">
        <f>$C13*$D13/10*F13*0.85*0.32*100/10000*100</f>
        <v>6.5280000000000005</v>
      </c>
      <c r="H13" s="49">
        <v>300</v>
      </c>
      <c r="I13" s="54">
        <f>$C13*$D13/10*H13*0.85*0.32*100/10000*100</f>
        <v>9.792000000000002</v>
      </c>
      <c r="J13" s="49">
        <v>400</v>
      </c>
      <c r="K13" s="54">
        <f>$C13*$D13/10*J13*0.85*0.32*100/10000*100</f>
        <v>13.056000000000001</v>
      </c>
      <c r="L13" s="49">
        <v>500</v>
      </c>
      <c r="M13" s="54">
        <f>$C13*$D13/10*L13*0.85*0.32*100/10000*100</f>
        <v>16.320000000000004</v>
      </c>
      <c r="N13" s="49">
        <v>600</v>
      </c>
      <c r="O13" s="54">
        <f>$C13*$D13/10*N13*0.85*0.32*100/10000*100</f>
        <v>19.584000000000003</v>
      </c>
      <c r="P13" s="49">
        <v>700</v>
      </c>
      <c r="Q13" s="55">
        <f>$C13*$D13/10*P13*0.85*0.32*100/10000*100</f>
        <v>22.848000000000003</v>
      </c>
      <c r="R13" s="18"/>
    </row>
    <row r="14" spans="1:18" ht="19.5" customHeight="1">
      <c r="A14" s="49" t="s">
        <v>72</v>
      </c>
      <c r="B14" s="58"/>
      <c r="C14" s="59"/>
      <c r="D14" s="62"/>
      <c r="E14" s="50"/>
      <c r="F14" s="52" t="s">
        <v>46</v>
      </c>
      <c r="G14" s="54"/>
      <c r="H14" s="52" t="s">
        <v>46</v>
      </c>
      <c r="I14" s="54"/>
      <c r="J14" s="52" t="s">
        <v>46</v>
      </c>
      <c r="K14" s="54"/>
      <c r="L14" s="52" t="s">
        <v>46</v>
      </c>
      <c r="M14" s="54"/>
      <c r="N14" s="52" t="s">
        <v>46</v>
      </c>
      <c r="O14" s="52"/>
      <c r="P14" s="52" t="s">
        <v>46</v>
      </c>
      <c r="Q14" s="63"/>
      <c r="R14" s="18"/>
    </row>
    <row r="15" spans="1:18" ht="19.5" customHeight="1">
      <c r="A15" s="49" t="s">
        <v>82</v>
      </c>
      <c r="B15" s="58" t="s">
        <v>47</v>
      </c>
      <c r="C15" s="64"/>
      <c r="D15" s="61">
        <v>0.23</v>
      </c>
      <c r="E15" s="50" t="s">
        <v>77</v>
      </c>
      <c r="F15" s="65">
        <v>10000</v>
      </c>
      <c r="G15" s="54">
        <f>$D15/10*F15/10000*100</f>
        <v>2.3</v>
      </c>
      <c r="H15" s="65">
        <v>15000</v>
      </c>
      <c r="I15" s="54">
        <f>$D15/10*H15/10000*100</f>
        <v>3.45</v>
      </c>
      <c r="J15" s="65">
        <v>20000</v>
      </c>
      <c r="K15" s="54">
        <f>$D15/10*J15/10000*100</f>
        <v>4.6</v>
      </c>
      <c r="L15" s="65">
        <v>25000</v>
      </c>
      <c r="M15" s="54">
        <f>$D15/10*L15/10000*100</f>
        <v>5.75</v>
      </c>
      <c r="N15" s="65">
        <v>30000</v>
      </c>
      <c r="O15" s="54">
        <f>$D15/10*N15/10000*100</f>
        <v>6.9</v>
      </c>
      <c r="P15" s="65"/>
      <c r="Q15" s="66"/>
      <c r="R15" s="18"/>
    </row>
    <row r="16" spans="1:18" ht="19.5" customHeight="1">
      <c r="A16" s="49" t="s">
        <v>92</v>
      </c>
      <c r="B16" s="58" t="s">
        <v>48</v>
      </c>
      <c r="C16" s="64"/>
      <c r="D16" s="61">
        <v>0.23</v>
      </c>
      <c r="E16" s="50" t="s">
        <v>77</v>
      </c>
      <c r="F16" s="65">
        <v>25000</v>
      </c>
      <c r="G16" s="54">
        <f>$D16/10*F16/10000*100</f>
        <v>5.75</v>
      </c>
      <c r="H16" s="65">
        <v>30000</v>
      </c>
      <c r="I16" s="54">
        <f>$D16/10*H16/10000*100</f>
        <v>6.9</v>
      </c>
      <c r="J16" s="65">
        <v>35000</v>
      </c>
      <c r="K16" s="54">
        <f>$D16/10*J16/10000*100</f>
        <v>8.05</v>
      </c>
      <c r="L16" s="65">
        <v>40000</v>
      </c>
      <c r="M16" s="54">
        <f>$D16/10*L16/10000*100</f>
        <v>9.2</v>
      </c>
      <c r="N16" s="65">
        <v>45000</v>
      </c>
      <c r="O16" s="54">
        <f>$D16/10*N16/10000*100</f>
        <v>10.35</v>
      </c>
      <c r="P16" s="65">
        <v>50000</v>
      </c>
      <c r="Q16" s="55">
        <f>$D16/10*P16/10000*100</f>
        <v>11.5</v>
      </c>
      <c r="R16" s="18"/>
    </row>
    <row r="17" spans="1:18" ht="19.5" customHeight="1">
      <c r="A17" s="49" t="s">
        <v>63</v>
      </c>
      <c r="B17" s="58" t="s">
        <v>49</v>
      </c>
      <c r="C17" s="64"/>
      <c r="D17" s="61">
        <v>0.23</v>
      </c>
      <c r="E17" s="50" t="s">
        <v>77</v>
      </c>
      <c r="F17" s="65">
        <v>40000</v>
      </c>
      <c r="G17" s="54">
        <f>$D17/10*F17/10000*100</f>
        <v>9.2</v>
      </c>
      <c r="H17" s="65">
        <v>45000</v>
      </c>
      <c r="I17" s="54">
        <f>$D17/10*H17/10000*100</f>
        <v>10.35</v>
      </c>
      <c r="J17" s="65">
        <v>50000</v>
      </c>
      <c r="K17" s="54">
        <f>$D17/10*J17/10000*100</f>
        <v>11.5</v>
      </c>
      <c r="L17" s="65">
        <v>55000</v>
      </c>
      <c r="M17" s="54">
        <f>$D17/10*L17/10000*100</f>
        <v>12.65</v>
      </c>
      <c r="N17" s="65">
        <v>60000</v>
      </c>
      <c r="O17" s="54">
        <f>$D17/10*N17/10000*100</f>
        <v>13.8</v>
      </c>
      <c r="P17" s="65">
        <v>65000</v>
      </c>
      <c r="Q17" s="55">
        <f>$D17/10*P17/10000*100</f>
        <v>14.95</v>
      </c>
      <c r="R17" s="18"/>
    </row>
    <row r="18" spans="1:18" ht="19.5" customHeight="1">
      <c r="A18" s="49" t="s">
        <v>50</v>
      </c>
      <c r="B18" s="67"/>
      <c r="C18" s="59"/>
      <c r="D18" s="68"/>
      <c r="E18" s="50"/>
      <c r="F18" s="49"/>
      <c r="G18" s="50" t="s">
        <v>83</v>
      </c>
      <c r="H18" s="50"/>
      <c r="I18" s="54"/>
      <c r="J18" s="49"/>
      <c r="K18" s="50" t="s">
        <v>84</v>
      </c>
      <c r="L18" s="50"/>
      <c r="M18" s="50"/>
      <c r="N18" s="49"/>
      <c r="O18" s="50" t="s">
        <v>85</v>
      </c>
      <c r="P18" s="50"/>
      <c r="Q18" s="69"/>
      <c r="R18" s="18"/>
    </row>
    <row r="19" spans="1:18" ht="12.75">
      <c r="A19" s="18" t="s">
        <v>64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.75">
      <c r="A20" s="34" t="s">
        <v>73</v>
      </c>
      <c r="B20" s="35" t="s">
        <v>55</v>
      </c>
      <c r="C20" s="36"/>
      <c r="D20" s="36"/>
      <c r="E20" s="36"/>
      <c r="F20" s="36"/>
      <c r="G20" s="36" t="s">
        <v>57</v>
      </c>
      <c r="H20" s="36"/>
      <c r="I20" s="36" t="s">
        <v>58</v>
      </c>
      <c r="J20" s="36"/>
      <c r="K20" s="36"/>
      <c r="L20" s="36"/>
      <c r="M20" s="18"/>
      <c r="N20" s="18"/>
      <c r="O20" s="18"/>
      <c r="P20" s="18"/>
      <c r="Q20" s="24" t="s">
        <v>88</v>
      </c>
      <c r="R20" s="18"/>
    </row>
    <row r="21" spans="1:18" ht="12.75">
      <c r="A21" s="34" t="s">
        <v>74</v>
      </c>
      <c r="B21" s="35" t="s">
        <v>56</v>
      </c>
      <c r="C21" s="36"/>
      <c r="D21" s="36"/>
      <c r="E21" s="36"/>
      <c r="F21" s="36"/>
      <c r="G21" s="36" t="s">
        <v>59</v>
      </c>
      <c r="H21" s="36"/>
      <c r="I21" s="36" t="s">
        <v>60</v>
      </c>
      <c r="J21" s="36"/>
      <c r="K21" s="36"/>
      <c r="L21" s="36"/>
      <c r="M21" s="18"/>
      <c r="N21" s="18"/>
      <c r="O21" s="18"/>
      <c r="P21" s="18"/>
      <c r="Q21" s="18"/>
      <c r="R21" s="18"/>
    </row>
    <row r="22" spans="1:18" ht="12.75">
      <c r="A22" s="18" t="s">
        <v>66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.75">
      <c r="A23" s="18" t="s">
        <v>67</v>
      </c>
      <c r="B23" s="18"/>
      <c r="C23" s="18"/>
      <c r="D23" s="18"/>
      <c r="E23" s="18"/>
      <c r="F23" s="18"/>
      <c r="G23" s="18"/>
      <c r="H23" s="18"/>
      <c r="I23" s="18" t="s">
        <v>68</v>
      </c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4.25">
      <c r="A24" s="18" t="s">
        <v>75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.75">
      <c r="A25" s="18" t="s">
        <v>62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2.75">
      <c r="A26" s="18"/>
      <c r="B26" s="18"/>
      <c r="C26" s="3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9.5" customHeight="1">
      <c r="A27" s="14" t="s">
        <v>33</v>
      </c>
      <c r="B27" s="15"/>
      <c r="C27" s="15"/>
      <c r="D27" s="23"/>
      <c r="E27" s="13"/>
      <c r="F27" s="13"/>
      <c r="G27" s="13"/>
      <c r="H27" s="13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.75">
      <c r="A28" s="18"/>
      <c r="B28" s="18"/>
      <c r="C28" s="3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</sheetData>
  <sheetProtection/>
  <printOptions horizontalCentered="1" verticalCentered="1"/>
  <pageMargins left="0" right="0" top="0.3937007874015748" bottom="0.3937007874015748" header="0.5118110236220472" footer="0.5118110236220472"/>
  <pageSetup horizontalDpi="180" verticalDpi="180" orientation="landscape" paperSize="9" r:id="rId1"/>
  <headerFooter alignWithMargins="0">
    <oddFooter>&amp;R&amp;D/&amp;F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6"/>
  <sheetViews>
    <sheetView zoomScalePageLayoutView="0" workbookViewId="0" topLeftCell="A1">
      <selection activeCell="H20" sqref="H20"/>
    </sheetView>
  </sheetViews>
  <sheetFormatPr defaultColWidth="11.421875" defaultRowHeight="12.75"/>
  <cols>
    <col min="3" max="3" width="12.7109375" style="0" customWidth="1"/>
    <col min="4" max="4" width="13.8515625" style="0" customWidth="1"/>
  </cols>
  <sheetData>
    <row r="1" spans="2:10" ht="12.75">
      <c r="B1" s="27"/>
      <c r="C1" s="12"/>
      <c r="D1" s="12"/>
      <c r="E1" s="12"/>
      <c r="F1" s="12"/>
      <c r="G1" s="12"/>
      <c r="H1" s="12"/>
      <c r="I1" s="12"/>
      <c r="J1" s="12"/>
    </row>
    <row r="2" spans="2:10" ht="12.75">
      <c r="B2" s="27"/>
      <c r="C2" s="12"/>
      <c r="D2" s="12"/>
      <c r="E2" s="12"/>
      <c r="F2" s="12"/>
      <c r="G2" s="12"/>
      <c r="H2" s="12"/>
      <c r="I2" s="12"/>
      <c r="J2" s="12"/>
    </row>
    <row r="3" spans="2:10" ht="12.75">
      <c r="B3" s="26"/>
      <c r="C3" s="12"/>
      <c r="D3" s="12"/>
      <c r="E3" s="12"/>
      <c r="F3" s="12"/>
      <c r="G3" s="12"/>
      <c r="H3" s="12"/>
      <c r="I3" s="12"/>
      <c r="J3" s="12"/>
    </row>
    <row r="4" spans="3:10" ht="12.75">
      <c r="C4" s="12"/>
      <c r="D4" s="12"/>
      <c r="E4" s="12"/>
      <c r="F4" s="12"/>
      <c r="G4" s="12"/>
      <c r="H4" s="12"/>
      <c r="I4" s="12"/>
      <c r="J4" s="12"/>
    </row>
    <row r="5" spans="3:10" ht="12.75">
      <c r="C5" s="12"/>
      <c r="D5" s="12"/>
      <c r="E5" s="12"/>
      <c r="F5" s="12"/>
      <c r="G5" s="12"/>
      <c r="H5" s="12"/>
      <c r="I5" s="12"/>
      <c r="J5" s="12"/>
    </row>
    <row r="6" spans="3:10" ht="12.75">
      <c r="C6" s="12"/>
      <c r="D6" s="12"/>
      <c r="E6" s="12"/>
      <c r="F6" s="12"/>
      <c r="G6" s="12"/>
      <c r="H6" s="12"/>
      <c r="I6" s="12"/>
      <c r="J6" s="12"/>
    </row>
  </sheetData>
  <sheetProtection/>
  <printOptions gridLines="1"/>
  <pageMargins left="0.79" right="0.79" top="0.98" bottom="0.98" header="0.51" footer="0.51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9" right="0.79" top="0.98" bottom="0.98" header="0.51" footer="0.51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ARLL</dc:creator>
  <cp:keywords/>
  <dc:description/>
  <cp:lastModifiedBy>Lißmann, Günther (RPKS)</cp:lastModifiedBy>
  <cp:lastPrinted>2016-08-31T11:25:02Z</cp:lastPrinted>
  <dcterms:created xsi:type="dcterms:W3CDTF">2001-10-11T08:38:50Z</dcterms:created>
  <dcterms:modified xsi:type="dcterms:W3CDTF">2016-08-31T11:34:23Z</dcterms:modified>
  <cp:category/>
  <cp:version/>
  <cp:contentType/>
  <cp:contentStatus/>
</cp:coreProperties>
</file>